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<sst xmlns="http://schemas.openxmlformats.org/spreadsheetml/2006/main" count="391" uniqueCount="206">
  <si>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</si>
  <si>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</si>
  <si>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</si>
  <si>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</si>
  <si>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</si>
  <si>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</si>
  <si>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</si>
  <si>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</si>
  <si>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</si>
  <si>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</si>
  <si>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2 NOVÝ HŘBITOV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</si>
  <si>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</si>
  <si>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</si>
  <si>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</si>
  <si>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</si>
  <si>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</si>
  <si>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</si>
  <si>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</si>
  <si>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</si>
  <si>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</si>
  <si>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</si>
  <si>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</si>
  <si>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</si>
  <si>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</si>
  <si>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</si>
  <si>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</si>
  <si>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</si>
  <si>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</si>
  <si>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</si>
  <si>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</si>
  <si>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</si>
  <si>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</si>
  <si>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</si>
  <si>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</si>
  <si>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</si>
  <si>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</si>
  <si>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</si>
  <si>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</si>
  <si>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</si>
  <si>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</si>
  <si>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</si>
  <si>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</si>
  <si>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</si>
  <si>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</si>
  <si>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</si>
  <si>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183101115R00</t>
  </si>
  <si>
    <t xml:space="preserve">Hloub. jamek bez výměny půdy do 0,4 m3, rovina, svah 1:5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</si>
  <si>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</si>
  <si>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</si>
  <si>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</si>
  <si>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</si>
  <si>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</si>
  <si>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Poznámka:</t>
  </si>
  <si>
    <t xml:space="preserve">stromy v rovině</t>
  </si>
  <si>
    <t xml:space="preserve">2</t>
  </si>
  <si>
    <t xml:space="preserve">184102115R00</t>
  </si>
  <si>
    <t xml:space="preserve">Výsadba dřevin s balem D do 60 cm, v rovině</t>
  </si>
  <si>
    <t xml:space="preserve">výsadba stromů</t>
  </si>
  <si>
    <t xml:space="preserve">3</t>
  </si>
  <si>
    <t xml:space="preserve">184202112R00</t>
  </si>
  <si>
    <t xml:space="preserve">Ukotvení dřeviny kůly D do 10 cm, dl. do 3 m</t>
  </si>
  <si>
    <t xml:space="preserve">stromy + Cornus mas na kmínku</t>
  </si>
  <si>
    <t xml:space="preserve">4</t>
  </si>
  <si>
    <t xml:space="preserve">184921093R00</t>
  </si>
  <si>
    <t xml:space="preserve">Mulčování rostlin tl. do 0,1 m rovina</t>
  </si>
  <si>
    <t xml:space="preserve">m2</t>
  </si>
  <si>
    <t xml:space="preserve">stromové mísy 49 m2</t>
  </si>
  <si>
    <t xml:space="preserve">H23</t>
  </si>
  <si>
    <t xml:space="preserve">Plochy a úpravy území</t>
  </si>
  <si>
    <t xml:space="preserve">5</t>
  </si>
  <si>
    <t xml:space="preserve">998231311R00</t>
  </si>
  <si>
    <t xml:space="preserve">Přesun hmot pro sadovnické a krajin. úpravy do 5km</t>
  </si>
  <si>
    <t xml:space="preserve">t</t>
  </si>
  <si>
    <t xml:space="preserve">H23_</t>
  </si>
  <si>
    <t xml:space="preserve">9_</t>
  </si>
  <si>
    <t xml:space="preserve">(stromy - 0,15t/ks, keře - 0,02/m2 )</t>
  </si>
  <si>
    <t xml:space="preserve">VS1</t>
  </si>
  <si>
    <t xml:space="preserve">Vytyčení</t>
  </si>
  <si>
    <t xml:space="preserve">6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</si>
  <si>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</si>
  <si>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</si>
  <si>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</si>
  <si>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</si>
  <si>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7</t>
  </si>
  <si>
    <t xml:space="preserve">Aplikace půdního kondicionéru</t>
  </si>
  <si>
    <t xml:space="preserve">VU1_</t>
  </si>
  <si>
    <t xml:space="preserve">(stromy 49 m2)</t>
  </si>
  <si>
    <t xml:space="preserve">8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</si>
  <si>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</si>
  <si>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</si>
  <si>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</si>
  <si>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</si>
  <si>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9</t>
  </si>
  <si>
    <t xml:space="preserve">VU14</t>
  </si>
  <si>
    <t xml:space="preserve">Instalace chráničky paty kmene</t>
  </si>
  <si>
    <t xml:space="preserve">10</t>
  </si>
  <si>
    <t xml:space="preserve">VU15</t>
  </si>
  <si>
    <t xml:space="preserve">Hnojení tabletovým hnojivem</t>
  </si>
  <si>
    <t xml:space="preserve">stromy+keře</t>
  </si>
  <si>
    <t xml:space="preserve">11</t>
  </si>
  <si>
    <t xml:space="preserve">VU16</t>
  </si>
  <si>
    <t xml:space="preserve">Zhotovení závlahové mísy u solitérních dřevin o prům. mísy 0,5-1m</t>
  </si>
  <si>
    <t xml:space="preserve">12</t>
  </si>
  <si>
    <t xml:space="preserve">VU17</t>
  </si>
  <si>
    <t xml:space="preserve">Dovoz vody pro zálivku do 1000 m (1x 0,06 m3/strom) včetně ceny vody</t>
  </si>
  <si>
    <t xml:space="preserve">m3</t>
  </si>
  <si>
    <t xml:space="preserve">13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</si>
  <si>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</si>
  <si>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</si>
  <si>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</si>
  <si>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</si>
  <si>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</si>
  <si>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</si>
  <si>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14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</si>
  <si>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</si>
  <si>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</si>
  <si>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</si>
  <si>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</si>
  <si>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</si>
  <si>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</si>
  <si>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</si>
  <si>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</t>
  </si>
  <si>
    <t xml:space="preserve">15</t>
  </si>
  <si>
    <t xml:space="preserve">OM1</t>
  </si>
  <si>
    <t xml:space="preserve">tabletové hnojivo</t>
  </si>
  <si>
    <t xml:space="preserve">strom/ 3ks, keř / 2 ks</t>
  </si>
  <si>
    <t xml:space="preserve">16</t>
  </si>
  <si>
    <t xml:space="preserve">OM11</t>
  </si>
  <si>
    <t xml:space="preserve">kůl (frézovaný, prům. 6 cm, 2,5m)</t>
  </si>
  <si>
    <t xml:space="preserve">3ks/strom listnatý, 1 ks/strom jehličnatý </t>
  </si>
  <si>
    <t xml:space="preserve">17</t>
  </si>
  <si>
    <t xml:space="preserve">OM12</t>
  </si>
  <si>
    <t xml:space="preserve">příčky (prům. 8cm, délka 60cm)</t>
  </si>
  <si>
    <t xml:space="preserve">3ks/strom listnatý</t>
  </si>
  <si>
    <t xml:space="preserve">OM13</t>
  </si>
  <si>
    <t xml:space="preserve">úvazky</t>
  </si>
  <si>
    <t xml:space="preserve">strom /1,5bm</t>
  </si>
  <si>
    <t xml:space="preserve">19</t>
  </si>
  <si>
    <t xml:space="preserve">OM14</t>
  </si>
  <si>
    <t xml:space="preserve">rákos pletený (výška 1,6m, 0,5 bm/strom)</t>
  </si>
  <si>
    <t xml:space="preserve">20</t>
  </si>
  <si>
    <t xml:space="preserve">OM15</t>
  </si>
  <si>
    <t xml:space="preserve">chránička paty kmene před pošk.sekačkou, biodegradibilní</t>
  </si>
  <si>
    <t xml:space="preserve">21</t>
  </si>
  <si>
    <t xml:space="preserve">OM18</t>
  </si>
  <si>
    <t xml:space="preserve">mulčovací kůra (tl.10cm)</t>
  </si>
  <si>
    <t xml:space="preserve">22</t>
  </si>
  <si>
    <t xml:space="preserve">strACE</t>
  </si>
  <si>
    <t xml:space="preserve">ACE - Acer campestre ´Elsrijk´, ok 12-14, ZB</t>
  </si>
  <si>
    <t xml:space="preserve">23</t>
  </si>
  <si>
    <t xml:space="preserve">strAPC</t>
  </si>
  <si>
    <t xml:space="preserve">APC - Acer platanoides ´Crimson King´, ok 12-14, ZB</t>
  </si>
  <si>
    <t xml:space="preserve">24</t>
  </si>
  <si>
    <t xml:space="preserve">strBJ</t>
  </si>
  <si>
    <t xml:space="preserve">BJ - Betula jacquemontii, vícekmen 180-200 cm</t>
  </si>
  <si>
    <t xml:space="preserve">25</t>
  </si>
  <si>
    <t xml:space="preserve">strCBC</t>
  </si>
  <si>
    <t xml:space="preserve">CBC - Carpinus betulus ´Columnaris´, ZB 180-200 cm</t>
  </si>
  <si>
    <t xml:space="preserve">26</t>
  </si>
  <si>
    <t xml:space="preserve">strPN</t>
  </si>
  <si>
    <t xml:space="preserve">PN - Pinus nigra, v 180-200 cm , ZB</t>
  </si>
  <si>
    <t xml:space="preserve">27</t>
  </si>
  <si>
    <t xml:space="preserve">strPSA</t>
  </si>
  <si>
    <t xml:space="preserve">PSA - Prunus subhirtella ´Autumnalis Rosea´, ok 12-14, ZB</t>
  </si>
  <si>
    <t xml:space="preserve">28</t>
  </si>
  <si>
    <t xml:space="preserve">strPSi</t>
  </si>
  <si>
    <t xml:space="preserve">PS - Pinus sylvestris , v 180-200 cm,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</si>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</sst>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60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G59" activeCellId="0" sqref="G59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54.29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H9+H18+H21+H23+H35</f>
        <v>0</v>
      </c>
      <c r="I8" s="27" t="n">
        <f aca="false">I9+I18+I21+I23+I35</f>
        <v>0</v>
      </c>
      <c r="J8" s="27" t="n">
        <f aca="false">H8+I8</f>
        <v>0</v>
      </c>
      <c r="K8" s="27"/>
      <c r="L8" s="27" t="n">
        <f aca="false">L9+L18+L21+L23+L35</f>
        <v>0.07644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SUM(H10:H16)</f>
        <v>0</v>
      </c>
      <c r="I9" s="27" t="n">
        <f aca="false">SUM(I10:I16)</f>
        <v>0</v>
      </c>
      <c r="J9" s="27" t="n">
        <f aca="false">H9+I9</f>
        <v>0</v>
      </c>
      <c r="K9" s="27"/>
      <c r="L9" s="27" t="n">
        <f aca="false">SUM(L10:L16)</f>
        <v>0.02744</v>
      </c>
      <c r="M9" s="27"/>
      <c r="P9" s="27" t="n">
        <f aca="false">IF(Q9="PR",J9,SUM(O10:O16))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SUM(Z10:Z16)</f>
        <v>0</v>
      </c>
      <c r="AJ9" s="0" t="n">
        <f aca="false">SUM(AA10:AA16)</f>
        <v>0</v>
      </c>
      <c r="AK9" s="0" t="n">
        <f aca="false">SUM(AB10:AB16)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49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1" t="s">
        <v>54</v>
      </c>
      <c r="B12" s="2" t="s">
        <v>40</v>
      </c>
      <c r="C12" s="2" t="s">
        <v>55</v>
      </c>
      <c r="D12" s="0" t="s">
        <v>56</v>
      </c>
      <c r="E12" s="0" t="s">
        <v>47</v>
      </c>
      <c r="F12" s="0" t="n">
        <v>49</v>
      </c>
      <c r="G12" s="0" t="n">
        <v>0</v>
      </c>
      <c r="H12" s="0" t="n">
        <f aca="false">F12*AE12</f>
        <v>0</v>
      </c>
      <c r="I12" s="0" t="n">
        <f aca="false">J12-H12</f>
        <v>0</v>
      </c>
      <c r="J12" s="0" t="n">
        <f aca="false">F12*G12</f>
        <v>0</v>
      </c>
      <c r="K12" s="0" t="n">
        <v>0</v>
      </c>
      <c r="L12" s="0" t="n">
        <f aca="false">F12*K12</f>
        <v>0</v>
      </c>
      <c r="M12" s="0" t="s">
        <v>48</v>
      </c>
      <c r="N12" s="0" t="n">
        <v>1</v>
      </c>
      <c r="O12" s="0" t="n">
        <f aca="false">IF(N12=5,I12,0)</f>
        <v>0</v>
      </c>
      <c r="Z12" s="0" t="n">
        <f aca="false">IF(AD12=0,J12,0)</f>
        <v>0</v>
      </c>
      <c r="AA12" s="0" t="n">
        <f aca="false">IF(AD12=15,J12,0)</f>
        <v>0</v>
      </c>
      <c r="AB12" s="0" t="n">
        <f aca="false">IF(AD12=21,J12,0)</f>
        <v>0</v>
      </c>
      <c r="AD12" s="0" t="n">
        <v>21</v>
      </c>
      <c r="AE12" s="0" t="n">
        <f aca="false">G12*AG12</f>
        <v>0</v>
      </c>
      <c r="AF12" s="0" t="n">
        <f aca="false">G12*(1-AG12)</f>
        <v>0</v>
      </c>
      <c r="AG12" s="0" t="n">
        <v>0.00621161265163438</v>
      </c>
      <c r="AM12" s="0" t="n">
        <f aca="false">F12*AE12</f>
        <v>0</v>
      </c>
      <c r="AN12" s="0" t="n">
        <f aca="false">F12*AF12</f>
        <v>0</v>
      </c>
      <c r="AO12" s="0" t="s">
        <v>49</v>
      </c>
      <c r="AP12" s="0" t="s">
        <v>50</v>
      </c>
      <c r="AQ12" s="27" t="s">
        <v>51</v>
      </c>
    </row>
    <row r="13" customFormat="false" ht="12.75" hidden="false" customHeight="true" outlineLevel="0" collapsed="false">
      <c r="C13" s="30" t="s">
        <v>52</v>
      </c>
      <c r="D13" s="31" t="s">
        <v>57</v>
      </c>
      <c r="E13" s="31"/>
      <c r="F13" s="31"/>
      <c r="G13" s="31"/>
      <c r="H13" s="31"/>
      <c r="I13" s="31"/>
      <c r="J13" s="31"/>
      <c r="K13" s="31"/>
      <c r="L13" s="31"/>
      <c r="M13" s="31"/>
    </row>
    <row r="14" customFormat="false" ht="12.75" hidden="false" customHeight="false" outlineLevel="0" collapsed="false">
      <c r="A14" s="1" t="s">
        <v>58</v>
      </c>
      <c r="B14" s="2" t="s">
        <v>40</v>
      </c>
      <c r="C14" s="2" t="s">
        <v>59</v>
      </c>
      <c r="D14" s="0" t="s">
        <v>60</v>
      </c>
      <c r="E14" s="0" t="s">
        <v>47</v>
      </c>
      <c r="F14" s="0" t="n">
        <v>49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0.00056</v>
      </c>
      <c r="L14" s="0" t="n">
        <f aca="false">F14*K14</f>
        <v>0.02744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0.169371428571429</v>
      </c>
      <c r="AM14" s="0" t="n">
        <f aca="false">F14*AE14</f>
        <v>0</v>
      </c>
      <c r="AN14" s="0" t="n">
        <f aca="false">F14*AF14</f>
        <v>0</v>
      </c>
      <c r="AO14" s="0" t="s">
        <v>49</v>
      </c>
      <c r="AP14" s="0" t="s">
        <v>50</v>
      </c>
      <c r="AQ14" s="27" t="s">
        <v>51</v>
      </c>
    </row>
    <row r="15" customFormat="false" ht="12.75" hidden="false" customHeight="true" outlineLevel="0" collapsed="false">
      <c r="C15" s="30" t="s">
        <v>52</v>
      </c>
      <c r="D15" s="31" t="s">
        <v>61</v>
      </c>
      <c r="E15" s="31"/>
      <c r="F15" s="31"/>
      <c r="G15" s="31"/>
      <c r="H15" s="31"/>
      <c r="I15" s="31"/>
      <c r="J15" s="31"/>
      <c r="K15" s="31"/>
      <c r="L15" s="31"/>
      <c r="M15" s="31"/>
    </row>
    <row r="16" customFormat="false" ht="12.75" hidden="false" customHeight="false" outlineLevel="0" collapsed="false">
      <c r="A16" s="1" t="s">
        <v>62</v>
      </c>
      <c r="B16" s="2" t="s">
        <v>40</v>
      </c>
      <c r="C16" s="2" t="s">
        <v>63</v>
      </c>
      <c r="D16" s="0" t="s">
        <v>64</v>
      </c>
      <c r="E16" s="0" t="s">
        <v>65</v>
      </c>
      <c r="F16" s="0" t="n">
        <v>49</v>
      </c>
      <c r="G16" s="0" t="n">
        <v>0</v>
      </c>
      <c r="H16" s="0" t="n">
        <f aca="false">F16*AE16</f>
        <v>0</v>
      </c>
      <c r="I16" s="0" t="n">
        <f aca="false">J16-H16</f>
        <v>0</v>
      </c>
      <c r="J16" s="0" t="n">
        <f aca="false">F16*G16</f>
        <v>0</v>
      </c>
      <c r="K16" s="0" t="n">
        <v>0</v>
      </c>
      <c r="L16" s="0" t="n">
        <f aca="false">F16*K16</f>
        <v>0</v>
      </c>
      <c r="M16" s="0" t="s">
        <v>48</v>
      </c>
      <c r="N16" s="0" t="n">
        <v>1</v>
      </c>
      <c r="O16" s="0" t="n">
        <f aca="false">IF(N16=5,I16,0)</f>
        <v>0</v>
      </c>
      <c r="Z16" s="0" t="n">
        <f aca="false">IF(AD16=0,J16,0)</f>
        <v>0</v>
      </c>
      <c r="AA16" s="0" t="n">
        <f aca="false">IF(AD16=15,J16,0)</f>
        <v>0</v>
      </c>
      <c r="AB16" s="0" t="n">
        <f aca="false">IF(AD16=21,J16,0)</f>
        <v>0</v>
      </c>
      <c r="AD16" s="0" t="n">
        <v>21</v>
      </c>
      <c r="AE16" s="0" t="n">
        <f aca="false">G16*AG16</f>
        <v>0</v>
      </c>
      <c r="AF16" s="0" t="n">
        <f aca="false">G16*(1-AG16)</f>
        <v>0</v>
      </c>
      <c r="AG16" s="0" t="n">
        <v>0</v>
      </c>
      <c r="AM16" s="0" t="n">
        <f aca="false">F16*AE16</f>
        <v>0</v>
      </c>
      <c r="AN16" s="0" t="n">
        <f aca="false">F16*AF16</f>
        <v>0</v>
      </c>
      <c r="AO16" s="0" t="s">
        <v>49</v>
      </c>
      <c r="AP16" s="0" t="s">
        <v>50</v>
      </c>
      <c r="AQ16" s="27" t="s">
        <v>51</v>
      </c>
    </row>
    <row r="17" customFormat="false" ht="12.75" hidden="false" customHeight="true" outlineLevel="0" collapsed="false">
      <c r="C17" s="30" t="s">
        <v>52</v>
      </c>
      <c r="D17" s="31" t="s">
        <v>66</v>
      </c>
      <c r="E17" s="31"/>
      <c r="F17" s="31"/>
      <c r="G17" s="31"/>
      <c r="H17" s="31"/>
      <c r="I17" s="31"/>
      <c r="J17" s="31"/>
      <c r="K17" s="31"/>
      <c r="L17" s="31"/>
      <c r="M17" s="31"/>
    </row>
    <row r="18" customFormat="false" ht="12.75" hidden="false" customHeight="false" outlineLevel="0" collapsed="false">
      <c r="A18" s="28"/>
      <c r="B18" s="29" t="s">
        <v>40</v>
      </c>
      <c r="C18" s="29" t="s">
        <v>67</v>
      </c>
      <c r="D18" s="27" t="s">
        <v>68</v>
      </c>
      <c r="E18" s="27"/>
      <c r="F18" s="27"/>
      <c r="G18" s="27"/>
      <c r="H18" s="27" t="n">
        <f aca="false">SUM(H19:H19)</f>
        <v>0</v>
      </c>
      <c r="I18" s="27" t="n">
        <f aca="false">SUM(I19:I19)</f>
        <v>0</v>
      </c>
      <c r="J18" s="27" t="n">
        <f aca="false">H18+I18</f>
        <v>0</v>
      </c>
      <c r="K18" s="27"/>
      <c r="L18" s="27" t="n">
        <f aca="false">SUM(L19:L19)</f>
        <v>0</v>
      </c>
      <c r="M18" s="27"/>
      <c r="P18" s="27" t="n">
        <f aca="false">IF(Q18="PR",J18,SUM(O19:O19))</f>
        <v>0</v>
      </c>
      <c r="Q18" s="27"/>
      <c r="R18" s="27" t="n">
        <f aca="false">IF(Q18="HS",H18,0)</f>
        <v>0</v>
      </c>
      <c r="S18" s="27" t="n">
        <f aca="false">IF(Q18="HS",I18-P18,0)</f>
        <v>0</v>
      </c>
      <c r="T18" s="27" t="n">
        <f aca="false">IF(Q18="PS",H18,0)</f>
        <v>0</v>
      </c>
      <c r="U18" s="27" t="n">
        <f aca="false">IF(Q18="PS",I18-P18,0)</f>
        <v>0</v>
      </c>
      <c r="V18" s="27" t="n">
        <f aca="false">IF(Q18="MP",H18,0)</f>
        <v>0</v>
      </c>
      <c r="W18" s="27" t="n">
        <f aca="false">IF(Q18="MP",I18-P18,0)</f>
        <v>0</v>
      </c>
      <c r="X18" s="27" t="n">
        <f aca="false">IF(Q18="OM",H18,0)</f>
        <v>0</v>
      </c>
      <c r="Y18" s="27" t="s">
        <v>67</v>
      </c>
      <c r="AI18" s="0" t="n">
        <f aca="false">SUM(Z19:Z19)</f>
        <v>0</v>
      </c>
      <c r="AJ18" s="0" t="n">
        <f aca="false">SUM(AA19:AA19)</f>
        <v>0</v>
      </c>
      <c r="AK18" s="0" t="n">
        <f aca="false">SUM(AB19:AB19)</f>
        <v>0</v>
      </c>
    </row>
    <row r="19" customFormat="false" ht="12.75" hidden="false" customHeight="false" outlineLevel="0" collapsed="false">
      <c r="A19" s="1" t="s">
        <v>69</v>
      </c>
      <c r="B19" s="2" t="s">
        <v>40</v>
      </c>
      <c r="C19" s="2" t="s">
        <v>70</v>
      </c>
      <c r="D19" s="0" t="s">
        <v>71</v>
      </c>
      <c r="E19" s="0" t="s">
        <v>72</v>
      </c>
      <c r="F19" s="0" t="n">
        <v>7.35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5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73</v>
      </c>
      <c r="AP19" s="0" t="s">
        <v>74</v>
      </c>
      <c r="AQ19" s="27" t="s">
        <v>51</v>
      </c>
    </row>
    <row r="20" customFormat="false" ht="12.75" hidden="false" customHeight="true" outlineLevel="0" collapsed="false">
      <c r="C20" s="30" t="s">
        <v>52</v>
      </c>
      <c r="D20" s="31" t="s">
        <v>75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28"/>
      <c r="B21" s="29" t="s">
        <v>40</v>
      </c>
      <c r="C21" s="29" t="s">
        <v>76</v>
      </c>
      <c r="D21" s="27" t="s">
        <v>77</v>
      </c>
      <c r="E21" s="27"/>
      <c r="F21" s="27"/>
      <c r="G21" s="27"/>
      <c r="H21" s="27" t="n">
        <f aca="false">SUM(H22:H22)</f>
        <v>0</v>
      </c>
      <c r="I21" s="27" t="n">
        <f aca="false">SUM(I22:I22)</f>
        <v>0</v>
      </c>
      <c r="J21" s="27" t="n">
        <f aca="false">H21+I21</f>
        <v>0</v>
      </c>
      <c r="K21" s="27"/>
      <c r="L21" s="27" t="n">
        <f aca="false">SUM(L22:L22)</f>
        <v>0</v>
      </c>
      <c r="M21" s="27"/>
      <c r="P21" s="27" t="n">
        <f aca="false">IF(Q21="PR",J21,SUM(O22:O22))</f>
        <v>0</v>
      </c>
      <c r="Q21" s="27"/>
      <c r="R21" s="27" t="n">
        <f aca="false">IF(Q21="HS",H21,0)</f>
        <v>0</v>
      </c>
      <c r="S21" s="27" t="n">
        <f aca="false">IF(Q21="HS",I21-P21,0)</f>
        <v>0</v>
      </c>
      <c r="T21" s="27" t="n">
        <f aca="false">IF(Q21="PS",H21,0)</f>
        <v>0</v>
      </c>
      <c r="U21" s="27" t="n">
        <f aca="false">IF(Q21="PS",I21-P21,0)</f>
        <v>0</v>
      </c>
      <c r="V21" s="27" t="n">
        <f aca="false">IF(Q21="MP",H21,0)</f>
        <v>0</v>
      </c>
      <c r="W21" s="27" t="n">
        <f aca="false">IF(Q21="MP",I21-P21,0)</f>
        <v>0</v>
      </c>
      <c r="X21" s="27" t="n">
        <f aca="false">IF(Q21="OM",H21,0)</f>
        <v>0</v>
      </c>
      <c r="Y21" s="27" t="s">
        <v>76</v>
      </c>
      <c r="AI21" s="0" t="n">
        <f aca="false">SUM(Z22:Z22)</f>
        <v>0</v>
      </c>
      <c r="AJ21" s="0" t="n">
        <f aca="false">SUM(AA22:AA22)</f>
        <v>0</v>
      </c>
      <c r="AK21" s="0" t="n">
        <f aca="false">SUM(AB22:AB22)</f>
        <v>0</v>
      </c>
    </row>
    <row r="22" customFormat="false" ht="12.75" hidden="false" customHeight="false" outlineLevel="0" collapsed="false">
      <c r="A22" s="1" t="s">
        <v>78</v>
      </c>
      <c r="B22" s="2" t="s">
        <v>40</v>
      </c>
      <c r="C22" s="2" t="s">
        <v>76</v>
      </c>
      <c r="D22" s="0" t="s">
        <v>79</v>
      </c>
      <c r="F22" s="0" t="n">
        <v>49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1</v>
      </c>
      <c r="AM22" s="0" t="n">
        <f aca="false">F22*AE22</f>
        <v>0</v>
      </c>
      <c r="AN22" s="0" t="n">
        <f aca="false">F22*AF22</f>
        <v>0</v>
      </c>
      <c r="AO22" s="0" t="s">
        <v>80</v>
      </c>
      <c r="AP22" s="0" t="s">
        <v>74</v>
      </c>
      <c r="AQ22" s="27" t="s">
        <v>51</v>
      </c>
    </row>
    <row r="23" customFormat="false" ht="12.75" hidden="false" customHeight="false" outlineLevel="0" collapsed="false">
      <c r="A23" s="28"/>
      <c r="B23" s="29" t="s">
        <v>40</v>
      </c>
      <c r="C23" s="29" t="s">
        <v>81</v>
      </c>
      <c r="D23" s="27" t="s">
        <v>82</v>
      </c>
      <c r="E23" s="27"/>
      <c r="F23" s="27"/>
      <c r="G23" s="27"/>
      <c r="H23" s="27" t="n">
        <f aca="false">SUM(H24:H33)</f>
        <v>0</v>
      </c>
      <c r="I23" s="27" t="n">
        <f aca="false">SUM(I24:I33)</f>
        <v>0</v>
      </c>
      <c r="J23" s="27" t="n">
        <f aca="false">H23+I23</f>
        <v>0</v>
      </c>
      <c r="K23" s="27"/>
      <c r="L23" s="27" t="n">
        <f aca="false">SUM(L24:L33)</f>
        <v>0</v>
      </c>
      <c r="M23" s="27"/>
      <c r="P23" s="27" t="n">
        <f aca="false">IF(Q23="PR",J23,SUM(O24:O33))</f>
        <v>0</v>
      </c>
      <c r="Q23" s="27"/>
      <c r="R23" s="27" t="n">
        <f aca="false">IF(Q23="HS",H23,0)</f>
        <v>0</v>
      </c>
      <c r="S23" s="27" t="n">
        <f aca="false">IF(Q23="HS",I23-P23,0)</f>
        <v>0</v>
      </c>
      <c r="T23" s="27" t="n">
        <f aca="false">IF(Q23="PS",H23,0)</f>
        <v>0</v>
      </c>
      <c r="U23" s="27" t="n">
        <f aca="false">IF(Q23="PS",I23-P23,0)</f>
        <v>0</v>
      </c>
      <c r="V23" s="27" t="n">
        <f aca="false">IF(Q23="MP",H23,0)</f>
        <v>0</v>
      </c>
      <c r="W23" s="27" t="n">
        <f aca="false">IF(Q23="MP",I23-P23,0)</f>
        <v>0</v>
      </c>
      <c r="X23" s="27" t="n">
        <f aca="false">IF(Q23="OM",H23,0)</f>
        <v>0</v>
      </c>
      <c r="Y23" s="27" t="s">
        <v>81</v>
      </c>
      <c r="AI23" s="0" t="n">
        <f aca="false">SUM(Z24:Z33)</f>
        <v>0</v>
      </c>
      <c r="AJ23" s="0" t="n">
        <f aca="false">SUM(AA24:AA33)</f>
        <v>0</v>
      </c>
      <c r="AK23" s="0" t="n">
        <f aca="false">SUM(AB24:AB33)</f>
        <v>0</v>
      </c>
    </row>
    <row r="24" customFormat="false" ht="12.75" hidden="false" customHeight="false" outlineLevel="0" collapsed="false">
      <c r="A24" s="1" t="s">
        <v>83</v>
      </c>
      <c r="B24" s="2" t="s">
        <v>40</v>
      </c>
      <c r="C24" s="2" t="s">
        <v>81</v>
      </c>
      <c r="D24" s="0" t="s">
        <v>84</v>
      </c>
      <c r="E24" s="0" t="s">
        <v>65</v>
      </c>
      <c r="F24" s="0" t="n">
        <v>1603</v>
      </c>
      <c r="G24" s="0" t="n">
        <v>0</v>
      </c>
      <c r="H24" s="0" t="n">
        <f aca="false">F24*AE24</f>
        <v>0</v>
      </c>
      <c r="I24" s="0" t="n">
        <f aca="false">J24-H24</f>
        <v>0</v>
      </c>
      <c r="J24" s="0" t="n">
        <f aca="false">F24*G24</f>
        <v>0</v>
      </c>
      <c r="K24" s="0" t="n">
        <v>0</v>
      </c>
      <c r="L24" s="0" t="n">
        <f aca="false">F24*K24</f>
        <v>0</v>
      </c>
      <c r="N24" s="0" t="n">
        <v>1</v>
      </c>
      <c r="O24" s="0" t="n">
        <f aca="false">IF(N24=5,I24,0)</f>
        <v>0</v>
      </c>
      <c r="Z24" s="0" t="n">
        <f aca="false">IF(AD24=0,J24,0)</f>
        <v>0</v>
      </c>
      <c r="AA24" s="0" t="n">
        <f aca="false">IF(AD24=15,J24,0)</f>
        <v>0</v>
      </c>
      <c r="AB24" s="0" t="n">
        <f aca="false">IF(AD24=21,J24,0)</f>
        <v>0</v>
      </c>
      <c r="AD24" s="0" t="n">
        <v>21</v>
      </c>
      <c r="AE24" s="0" t="n">
        <f aca="false">G24*AG24</f>
        <v>0</v>
      </c>
      <c r="AF24" s="0" t="n">
        <f aca="false">G24*(1-AG24)</f>
        <v>0</v>
      </c>
      <c r="AG24" s="0" t="n">
        <v>1</v>
      </c>
      <c r="AM24" s="0" t="n">
        <f aca="false">F24*AE24</f>
        <v>0</v>
      </c>
      <c r="AN24" s="0" t="n">
        <f aca="false">F24*AF24</f>
        <v>0</v>
      </c>
      <c r="AO24" s="0" t="s">
        <v>85</v>
      </c>
      <c r="AP24" s="0" t="s">
        <v>74</v>
      </c>
      <c r="AQ24" s="27" t="s">
        <v>51</v>
      </c>
    </row>
    <row r="25" customFormat="false" ht="12.75" hidden="false" customHeight="true" outlineLevel="0" collapsed="false">
      <c r="C25" s="30" t="s">
        <v>52</v>
      </c>
      <c r="D25" s="31" t="s">
        <v>86</v>
      </c>
      <c r="E25" s="31"/>
      <c r="F25" s="31"/>
      <c r="G25" s="31"/>
      <c r="H25" s="31"/>
      <c r="I25" s="31"/>
      <c r="J25" s="31"/>
      <c r="K25" s="31"/>
      <c r="L25" s="31"/>
      <c r="M25" s="31"/>
    </row>
    <row r="26" customFormat="false" ht="12.75" hidden="false" customHeight="false" outlineLevel="0" collapsed="false">
      <c r="A26" s="1" t="s">
        <v>87</v>
      </c>
      <c r="B26" s="2" t="s">
        <v>40</v>
      </c>
      <c r="C26" s="2" t="s">
        <v>88</v>
      </c>
      <c r="D26" s="0" t="s">
        <v>89</v>
      </c>
      <c r="E26" s="0" t="s">
        <v>90</v>
      </c>
      <c r="F26" s="0" t="n">
        <v>37</v>
      </c>
      <c r="G26" s="0" t="n">
        <v>0</v>
      </c>
      <c r="H26" s="0" t="n">
        <f aca="false">F26*AE26</f>
        <v>0</v>
      </c>
      <c r="I26" s="0" t="n">
        <f aca="false">J26-H26</f>
        <v>0</v>
      </c>
      <c r="J26" s="0" t="n">
        <f aca="false">F26*G26</f>
        <v>0</v>
      </c>
      <c r="K26" s="0" t="n">
        <v>0</v>
      </c>
      <c r="L26" s="0" t="n">
        <f aca="false">F26*K26</f>
        <v>0</v>
      </c>
      <c r="N26" s="0" t="n">
        <v>1</v>
      </c>
      <c r="O26" s="0" t="n">
        <f aca="false">IF(N26=5,I26,0)</f>
        <v>0</v>
      </c>
      <c r="Z26" s="0" t="n">
        <f aca="false">IF(AD26=0,J26,0)</f>
        <v>0</v>
      </c>
      <c r="AA26" s="0" t="n">
        <f aca="false">IF(AD26=15,J26,0)</f>
        <v>0</v>
      </c>
      <c r="AB26" s="0" t="n">
        <f aca="false">IF(AD26=21,J26,0)</f>
        <v>0</v>
      </c>
      <c r="AD26" s="0" t="n">
        <v>21</v>
      </c>
      <c r="AE26" s="0" t="n">
        <f aca="false">G26*AG26</f>
        <v>0</v>
      </c>
      <c r="AF26" s="0" t="n">
        <f aca="false">G26*(1-AG26)</f>
        <v>0</v>
      </c>
      <c r="AG26" s="0" t="n">
        <v>1</v>
      </c>
      <c r="AM26" s="0" t="n">
        <f aca="false">F26*AE26</f>
        <v>0</v>
      </c>
      <c r="AN26" s="0" t="n">
        <f aca="false">F26*AF26</f>
        <v>0</v>
      </c>
      <c r="AO26" s="0" t="s">
        <v>85</v>
      </c>
      <c r="AP26" s="0" t="s">
        <v>74</v>
      </c>
      <c r="AQ26" s="27" t="s">
        <v>51</v>
      </c>
    </row>
    <row r="27" customFormat="false" ht="12.75" hidden="false" customHeight="true" outlineLevel="0" collapsed="false">
      <c r="C27" s="30" t="s">
        <v>52</v>
      </c>
      <c r="D27" s="31" t="s">
        <v>91</v>
      </c>
      <c r="E27" s="31"/>
      <c r="F27" s="31"/>
      <c r="G27" s="31"/>
      <c r="H27" s="31"/>
      <c r="I27" s="31"/>
      <c r="J27" s="31"/>
      <c r="K27" s="31"/>
      <c r="L27" s="31"/>
      <c r="M27" s="31"/>
    </row>
    <row r="28" customFormat="false" ht="12.75" hidden="false" customHeight="false" outlineLevel="0" collapsed="false">
      <c r="A28" s="1" t="s">
        <v>92</v>
      </c>
      <c r="B28" s="2" t="s">
        <v>40</v>
      </c>
      <c r="C28" s="2" t="s">
        <v>93</v>
      </c>
      <c r="D28" s="0" t="s">
        <v>94</v>
      </c>
      <c r="E28" s="0" t="s">
        <v>90</v>
      </c>
      <c r="F28" s="0" t="n">
        <v>49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1</v>
      </c>
      <c r="AM28" s="0" t="n">
        <f aca="false">F28*AE28</f>
        <v>0</v>
      </c>
      <c r="AN28" s="0" t="n">
        <f aca="false">F28*AF28</f>
        <v>0</v>
      </c>
      <c r="AO28" s="0" t="s">
        <v>85</v>
      </c>
      <c r="AP28" s="0" t="s">
        <v>74</v>
      </c>
      <c r="AQ28" s="27" t="s">
        <v>51</v>
      </c>
    </row>
    <row r="29" customFormat="false" ht="12.75" hidden="false" customHeight="false" outlineLevel="0" collapsed="false">
      <c r="A29" s="1" t="s">
        <v>95</v>
      </c>
      <c r="B29" s="2" t="s">
        <v>40</v>
      </c>
      <c r="C29" s="2" t="s">
        <v>96</v>
      </c>
      <c r="D29" s="0" t="s">
        <v>97</v>
      </c>
      <c r="E29" s="0" t="s">
        <v>90</v>
      </c>
      <c r="F29" s="0" t="n">
        <v>49</v>
      </c>
      <c r="G29" s="0" t="n">
        <v>0</v>
      </c>
      <c r="H29" s="0" t="n">
        <f aca="false">F29*AE29</f>
        <v>0</v>
      </c>
      <c r="I29" s="0" t="n">
        <f aca="false">J29-H29</f>
        <v>0</v>
      </c>
      <c r="J29" s="0" t="n">
        <f aca="false">F29*G29</f>
        <v>0</v>
      </c>
      <c r="K29" s="0" t="n">
        <v>0</v>
      </c>
      <c r="L29" s="0" t="n">
        <f aca="false">F29*K29</f>
        <v>0</v>
      </c>
      <c r="N29" s="0" t="n">
        <v>1</v>
      </c>
      <c r="O29" s="0" t="n">
        <f aca="false">IF(N29=5,I29,0)</f>
        <v>0</v>
      </c>
      <c r="Z29" s="0" t="n">
        <f aca="false">IF(AD29=0,J29,0)</f>
        <v>0</v>
      </c>
      <c r="AA29" s="0" t="n">
        <f aca="false">IF(AD29=15,J29,0)</f>
        <v>0</v>
      </c>
      <c r="AB29" s="0" t="n">
        <f aca="false">IF(AD29=21,J29,0)</f>
        <v>0</v>
      </c>
      <c r="AD29" s="0" t="n">
        <v>21</v>
      </c>
      <c r="AE29" s="0" t="n">
        <f aca="false">G29*AG29</f>
        <v>0</v>
      </c>
      <c r="AF29" s="0" t="n">
        <f aca="false">G29*(1-AG29)</f>
        <v>0</v>
      </c>
      <c r="AG29" s="0" t="n">
        <v>1</v>
      </c>
      <c r="AM29" s="0" t="n">
        <f aca="false">F29*AE29</f>
        <v>0</v>
      </c>
      <c r="AN29" s="0" t="n">
        <f aca="false">F29*AF29</f>
        <v>0</v>
      </c>
      <c r="AO29" s="0" t="s">
        <v>85</v>
      </c>
      <c r="AP29" s="0" t="s">
        <v>74</v>
      </c>
      <c r="AQ29" s="27" t="s">
        <v>51</v>
      </c>
    </row>
    <row r="30" customFormat="false" ht="12.75" hidden="false" customHeight="true" outlineLevel="0" collapsed="false">
      <c r="C30" s="30" t="s">
        <v>52</v>
      </c>
      <c r="D30" s="31" t="s">
        <v>98</v>
      </c>
      <c r="E30" s="31"/>
      <c r="F30" s="31"/>
      <c r="G30" s="31"/>
      <c r="H30" s="31"/>
      <c r="I30" s="31"/>
      <c r="J30" s="31"/>
      <c r="K30" s="31"/>
      <c r="L30" s="31"/>
      <c r="M30" s="31"/>
    </row>
    <row r="31" customFormat="false" ht="12.75" hidden="false" customHeight="false" outlineLevel="0" collapsed="false">
      <c r="A31" s="1" t="s">
        <v>99</v>
      </c>
      <c r="B31" s="2" t="s">
        <v>40</v>
      </c>
      <c r="C31" s="2" t="s">
        <v>100</v>
      </c>
      <c r="D31" s="0" t="s">
        <v>101</v>
      </c>
      <c r="E31" s="0" t="s">
        <v>90</v>
      </c>
      <c r="F31" s="0" t="n">
        <v>49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1</v>
      </c>
      <c r="AM31" s="0" t="n">
        <f aca="false">F31*AE31</f>
        <v>0</v>
      </c>
      <c r="AN31" s="0" t="n">
        <f aca="false">F31*AF31</f>
        <v>0</v>
      </c>
      <c r="AO31" s="0" t="s">
        <v>85</v>
      </c>
      <c r="AP31" s="0" t="s">
        <v>74</v>
      </c>
      <c r="AQ31" s="27" t="s">
        <v>51</v>
      </c>
    </row>
    <row r="32" customFormat="false" ht="12.75" hidden="false" customHeight="false" outlineLevel="0" collapsed="false">
      <c r="A32" s="1" t="s">
        <v>102</v>
      </c>
      <c r="B32" s="2" t="s">
        <v>40</v>
      </c>
      <c r="C32" s="2" t="s">
        <v>103</v>
      </c>
      <c r="D32" s="0" t="s">
        <v>104</v>
      </c>
      <c r="E32" s="0" t="s">
        <v>105</v>
      </c>
      <c r="F32" s="0" t="n">
        <v>2.94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85</v>
      </c>
      <c r="AP32" s="0" t="s">
        <v>74</v>
      </c>
      <c r="AQ32" s="27" t="s">
        <v>51</v>
      </c>
    </row>
    <row r="33" customFormat="false" ht="12.75" hidden="false" customHeight="false" outlineLevel="0" collapsed="false">
      <c r="A33" s="1" t="s">
        <v>106</v>
      </c>
      <c r="B33" s="2" t="s">
        <v>40</v>
      </c>
      <c r="C33" s="2" t="s">
        <v>107</v>
      </c>
      <c r="D33" s="0" t="s">
        <v>108</v>
      </c>
      <c r="E33" s="0" t="s">
        <v>90</v>
      </c>
      <c r="F33" s="0" t="n">
        <v>49</v>
      </c>
      <c r="G33" s="0" t="n">
        <v>0</v>
      </c>
      <c r="H33" s="0" t="n">
        <f aca="false">F33*AE33</f>
        <v>0</v>
      </c>
      <c r="I33" s="0" t="n">
        <f aca="false">J33-H33</f>
        <v>0</v>
      </c>
      <c r="J33" s="0" t="n">
        <f aca="false">F33*G33</f>
        <v>0</v>
      </c>
      <c r="K33" s="0" t="n">
        <v>0</v>
      </c>
      <c r="L33" s="0" t="n">
        <f aca="false">F33*K33</f>
        <v>0</v>
      </c>
      <c r="N33" s="0" t="n">
        <v>1</v>
      </c>
      <c r="O33" s="0" t="n">
        <f aca="false">IF(N33=5,I33,0)</f>
        <v>0</v>
      </c>
      <c r="Z33" s="0" t="n">
        <f aca="false">IF(AD33=0,J33,0)</f>
        <v>0</v>
      </c>
      <c r="AA33" s="0" t="n">
        <f aca="false">IF(AD33=15,J33,0)</f>
        <v>0</v>
      </c>
      <c r="AB33" s="0" t="n">
        <f aca="false">IF(AD33=21,J33,0)</f>
        <v>0</v>
      </c>
      <c r="AD33" s="0" t="n">
        <v>21</v>
      </c>
      <c r="AE33" s="0" t="n">
        <f aca="false">G33*AG33</f>
        <v>0</v>
      </c>
      <c r="AF33" s="0" t="n">
        <f aca="false">G33*(1-AG33)</f>
        <v>0</v>
      </c>
      <c r="AG33" s="0" t="n">
        <v>1</v>
      </c>
      <c r="AM33" s="0" t="n">
        <f aca="false">F33*AE33</f>
        <v>0</v>
      </c>
      <c r="AN33" s="0" t="n">
        <f aca="false">F33*AF33</f>
        <v>0</v>
      </c>
      <c r="AO33" s="0" t="s">
        <v>85</v>
      </c>
      <c r="AP33" s="0" t="s">
        <v>74</v>
      </c>
      <c r="AQ33" s="27" t="s">
        <v>51</v>
      </c>
    </row>
    <row r="34" customFormat="false" ht="38.25" hidden="false" customHeight="true" outlineLevel="0" collapsed="false">
      <c r="C34" s="30" t="s">
        <v>52</v>
      </c>
      <c r="D34" s="31" t="s">
        <v>109</v>
      </c>
      <c r="E34" s="31"/>
      <c r="F34" s="31"/>
      <c r="G34" s="31"/>
      <c r="H34" s="31"/>
      <c r="I34" s="31"/>
      <c r="J34" s="31"/>
      <c r="K34" s="31"/>
      <c r="L34" s="31"/>
      <c r="M34" s="31"/>
    </row>
    <row r="35" customFormat="false" ht="12.75" hidden="false" customHeight="false" outlineLevel="0" collapsed="false">
      <c r="A35" s="28"/>
      <c r="B35" s="29" t="s">
        <v>40</v>
      </c>
      <c r="C35" s="29"/>
      <c r="D35" s="27" t="s">
        <v>110</v>
      </c>
      <c r="E35" s="27"/>
      <c r="F35" s="27"/>
      <c r="G35" s="27"/>
      <c r="H35" s="27" t="n">
        <f aca="false">SUM(H36:H57)</f>
        <v>0</v>
      </c>
      <c r="I35" s="27" t="n">
        <f aca="false">SUM(I36:I57)</f>
        <v>0</v>
      </c>
      <c r="J35" s="27" t="n">
        <f aca="false">H35+I35</f>
        <v>0</v>
      </c>
      <c r="K35" s="27"/>
      <c r="L35" s="27" t="n">
        <f aca="false">SUM(L36:L57)</f>
        <v>0.049</v>
      </c>
      <c r="M35" s="27"/>
      <c r="P35" s="27" t="n">
        <f aca="false">IF(Q35="PR",J35,SUM(O36:O57))</f>
        <v>0</v>
      </c>
      <c r="Q35" s="27" t="s">
        <v>111</v>
      </c>
      <c r="R35" s="27" t="n">
        <f aca="false">IF(Q35="HS",H35,0)</f>
        <v>0</v>
      </c>
      <c r="S35" s="27" t="n">
        <f aca="false">IF(Q35="HS",I35-P35,0)</f>
        <v>0</v>
      </c>
      <c r="T35" s="27" t="n">
        <f aca="false">IF(Q35="PS",H35,0)</f>
        <v>0</v>
      </c>
      <c r="U35" s="27" t="n">
        <f aca="false">IF(Q35="PS",I35-P35,0)</f>
        <v>0</v>
      </c>
      <c r="V35" s="27" t="n">
        <f aca="false">IF(Q35="MP",H35,0)</f>
        <v>0</v>
      </c>
      <c r="W35" s="27" t="n">
        <f aca="false">IF(Q35="MP",I35-P35,0)</f>
        <v>0</v>
      </c>
      <c r="X35" s="27" t="n">
        <f aca="false">IF(Q35="OM",H35,0)</f>
        <v>0</v>
      </c>
      <c r="Y35" s="27" t="s">
        <v>112</v>
      </c>
      <c r="AI35" s="0" t="n">
        <f aca="false">SUM(Z36:Z57)</f>
        <v>0</v>
      </c>
      <c r="AJ35" s="0" t="n">
        <f aca="false">SUM(AA36:AA57)</f>
        <v>0</v>
      </c>
      <c r="AK35" s="0" t="n">
        <f aca="false">SUM(AB36:AB57)</f>
        <v>0</v>
      </c>
    </row>
    <row r="36" customFormat="false" ht="12.75" hidden="false" customHeight="false" outlineLevel="0" collapsed="false">
      <c r="A36" s="1" t="s">
        <v>113</v>
      </c>
      <c r="B36" s="2" t="s">
        <v>40</v>
      </c>
      <c r="C36" s="2" t="s">
        <v>114</v>
      </c>
      <c r="D36" s="0" t="s">
        <v>115</v>
      </c>
      <c r="E36" s="0" t="s">
        <v>116</v>
      </c>
      <c r="F36" s="0" t="n">
        <v>49</v>
      </c>
      <c r="G36" s="0" t="n">
        <v>0</v>
      </c>
      <c r="H36" s="0" t="n">
        <f aca="false">F36*AE36</f>
        <v>0</v>
      </c>
      <c r="I36" s="0" t="n">
        <f aca="false">J36-H36</f>
        <v>0</v>
      </c>
      <c r="J36" s="0" t="n">
        <f aca="false">F36*G36</f>
        <v>0</v>
      </c>
      <c r="K36" s="0" t="n">
        <v>0.001</v>
      </c>
      <c r="L36" s="0" t="n">
        <f aca="false">F36*K36</f>
        <v>0.049</v>
      </c>
      <c r="M36" s="0" t="s">
        <v>48</v>
      </c>
      <c r="N36" s="0" t="n">
        <v>1</v>
      </c>
      <c r="O36" s="0" t="n">
        <f aca="false">IF(N36=5,I36,0)</f>
        <v>0</v>
      </c>
      <c r="Z36" s="0" t="n">
        <f aca="false">IF(AD36=0,J36,0)</f>
        <v>0</v>
      </c>
      <c r="AA36" s="0" t="n">
        <f aca="false">IF(AD36=15,J36,0)</f>
        <v>0</v>
      </c>
      <c r="AB36" s="0" t="n">
        <f aca="false">IF(AD36=21,J36,0)</f>
        <v>0</v>
      </c>
      <c r="AD36" s="0" t="n">
        <v>21</v>
      </c>
      <c r="AE36" s="0" t="n">
        <f aca="false">G36*AG36</f>
        <v>0</v>
      </c>
      <c r="AF36" s="0" t="n">
        <f aca="false">G36*(1-AG36)</f>
        <v>0</v>
      </c>
      <c r="AG36" s="0" t="n">
        <v>1</v>
      </c>
      <c r="AM36" s="0" t="n">
        <f aca="false">F36*AE36</f>
        <v>0</v>
      </c>
      <c r="AN36" s="0" t="n">
        <f aca="false">F36*AF36</f>
        <v>0</v>
      </c>
      <c r="AO36" s="0" t="s">
        <v>117</v>
      </c>
      <c r="AP36" s="0" t="s">
        <v>118</v>
      </c>
      <c r="AQ36" s="27" t="s">
        <v>51</v>
      </c>
    </row>
    <row r="37" customFormat="false" ht="25.5" hidden="false" customHeight="true" outlineLevel="0" collapsed="false">
      <c r="C37" s="30" t="s">
        <v>119</v>
      </c>
      <c r="D37" s="31" t="s">
        <v>120</v>
      </c>
      <c r="E37" s="31"/>
      <c r="F37" s="31"/>
      <c r="G37" s="31"/>
      <c r="H37" s="31"/>
      <c r="I37" s="31"/>
      <c r="J37" s="31"/>
      <c r="K37" s="31"/>
      <c r="L37" s="31"/>
      <c r="M37" s="31"/>
    </row>
    <row r="38" customFormat="false" ht="12.75" hidden="false" customHeight="true" outlineLevel="0" collapsed="false">
      <c r="C38" s="30" t="s">
        <v>52</v>
      </c>
      <c r="D38" s="31" t="s">
        <v>121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1" t="s">
        <v>122</v>
      </c>
      <c r="B39" s="2" t="s">
        <v>40</v>
      </c>
      <c r="C39" s="2" t="s">
        <v>123</v>
      </c>
      <c r="D39" s="0" t="s">
        <v>124</v>
      </c>
      <c r="E39" s="0" t="s">
        <v>90</v>
      </c>
      <c r="F39" s="0" t="n">
        <v>147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</v>
      </c>
      <c r="L39" s="0" t="n">
        <f aca="false">F39*K39</f>
        <v>0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1</v>
      </c>
      <c r="AM39" s="0" t="n">
        <f aca="false">F39*AE39</f>
        <v>0</v>
      </c>
      <c r="AN39" s="0" t="n">
        <f aca="false">F39*AF39</f>
        <v>0</v>
      </c>
      <c r="AO39" s="0" t="s">
        <v>117</v>
      </c>
      <c r="AP39" s="0" t="s">
        <v>118</v>
      </c>
      <c r="AQ39" s="27" t="s">
        <v>51</v>
      </c>
    </row>
    <row r="40" customFormat="false" ht="12.75" hidden="false" customHeight="true" outlineLevel="0" collapsed="false">
      <c r="C40" s="30" t="s">
        <v>52</v>
      </c>
      <c r="D40" s="31" t="s">
        <v>125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1" t="s">
        <v>126</v>
      </c>
      <c r="B41" s="2" t="s">
        <v>40</v>
      </c>
      <c r="C41" s="2" t="s">
        <v>127</v>
      </c>
      <c r="D41" s="0" t="s">
        <v>128</v>
      </c>
      <c r="E41" s="0" t="s">
        <v>90</v>
      </c>
      <c r="F41" s="0" t="n">
        <v>123</v>
      </c>
      <c r="G41" s="0" t="n">
        <v>0</v>
      </c>
      <c r="H41" s="0" t="n">
        <f aca="false">F41*AE41</f>
        <v>0</v>
      </c>
      <c r="I41" s="0" t="n">
        <f aca="false">J41-H41</f>
        <v>0</v>
      </c>
      <c r="J41" s="0" t="n">
        <f aca="false">F41*G41</f>
        <v>0</v>
      </c>
      <c r="K41" s="0" t="n">
        <v>0</v>
      </c>
      <c r="L41" s="0" t="n">
        <f aca="false">F41*K41</f>
        <v>0</v>
      </c>
      <c r="N41" s="0" t="n">
        <v>1</v>
      </c>
      <c r="O41" s="0" t="n">
        <f aca="false">IF(N41=5,I41,0)</f>
        <v>0</v>
      </c>
      <c r="Z41" s="0" t="n">
        <f aca="false">IF(AD41=0,J41,0)</f>
        <v>0</v>
      </c>
      <c r="AA41" s="0" t="n">
        <f aca="false">IF(AD41=15,J41,0)</f>
        <v>0</v>
      </c>
      <c r="AB41" s="0" t="n">
        <f aca="false">IF(AD41=21,J41,0)</f>
        <v>0</v>
      </c>
      <c r="AD41" s="0" t="n">
        <v>21</v>
      </c>
      <c r="AE41" s="0" t="n">
        <f aca="false">G41*AG41</f>
        <v>0</v>
      </c>
      <c r="AF41" s="0" t="n">
        <f aca="false">G41*(1-AG41)</f>
        <v>0</v>
      </c>
      <c r="AG41" s="0" t="n">
        <v>1</v>
      </c>
      <c r="AM41" s="0" t="n">
        <f aca="false">F41*AE41</f>
        <v>0</v>
      </c>
      <c r="AN41" s="0" t="n">
        <f aca="false">F41*AF41</f>
        <v>0</v>
      </c>
      <c r="AO41" s="0" t="s">
        <v>117</v>
      </c>
      <c r="AP41" s="0" t="s">
        <v>118</v>
      </c>
      <c r="AQ41" s="27" t="s">
        <v>51</v>
      </c>
    </row>
    <row r="42" customFormat="false" ht="12.75" hidden="false" customHeight="true" outlineLevel="0" collapsed="false">
      <c r="C42" s="30" t="s">
        <v>52</v>
      </c>
      <c r="D42" s="31" t="s">
        <v>129</v>
      </c>
      <c r="E42" s="31"/>
      <c r="F42" s="31"/>
      <c r="G42" s="31"/>
      <c r="H42" s="31"/>
      <c r="I42" s="31"/>
      <c r="J42" s="31"/>
      <c r="K42" s="31"/>
      <c r="L42" s="31"/>
      <c r="M42" s="31"/>
    </row>
    <row r="43" customFormat="false" ht="12.75" hidden="false" customHeight="false" outlineLevel="0" collapsed="false">
      <c r="A43" s="1" t="s">
        <v>130</v>
      </c>
      <c r="B43" s="2" t="s">
        <v>40</v>
      </c>
      <c r="C43" s="2" t="s">
        <v>131</v>
      </c>
      <c r="D43" s="0" t="s">
        <v>132</v>
      </c>
      <c r="E43" s="0" t="s">
        <v>90</v>
      </c>
      <c r="F43" s="0" t="n">
        <v>111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</v>
      </c>
      <c r="L43" s="0" t="n">
        <f aca="false">F43*K43</f>
        <v>0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117</v>
      </c>
      <c r="AP43" s="0" t="s">
        <v>118</v>
      </c>
      <c r="AQ43" s="27" t="s">
        <v>51</v>
      </c>
    </row>
    <row r="44" customFormat="false" ht="12.75" hidden="false" customHeight="true" outlineLevel="0" collapsed="false">
      <c r="C44" s="30" t="s">
        <v>52</v>
      </c>
      <c r="D44" s="31" t="s">
        <v>133</v>
      </c>
      <c r="E44" s="31"/>
      <c r="F44" s="31"/>
      <c r="G44" s="31"/>
      <c r="H44" s="31"/>
      <c r="I44" s="31"/>
      <c r="J44" s="31"/>
      <c r="K44" s="31"/>
      <c r="L44" s="31"/>
      <c r="M44" s="31"/>
    </row>
    <row r="45" customFormat="false" ht="12.75" hidden="false" customHeight="false" outlineLevel="0" collapsed="false">
      <c r="A45" s="1" t="s">
        <v>41</v>
      </c>
      <c r="B45" s="2" t="s">
        <v>40</v>
      </c>
      <c r="C45" s="2" t="s">
        <v>134</v>
      </c>
      <c r="D45" s="0" t="s">
        <v>135</v>
      </c>
      <c r="E45" s="0" t="s">
        <v>90</v>
      </c>
      <c r="F45" s="0" t="n">
        <v>49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117</v>
      </c>
      <c r="AP45" s="0" t="s">
        <v>118</v>
      </c>
      <c r="AQ45" s="27" t="s">
        <v>51</v>
      </c>
    </row>
    <row r="46" customFormat="false" ht="12.75" hidden="false" customHeight="true" outlineLevel="0" collapsed="false">
      <c r="C46" s="30" t="s">
        <v>52</v>
      </c>
      <c r="D46" s="31" t="s">
        <v>136</v>
      </c>
      <c r="E46" s="31"/>
      <c r="F46" s="31"/>
      <c r="G46" s="31"/>
      <c r="H46" s="31"/>
      <c r="I46" s="31"/>
      <c r="J46" s="31"/>
      <c r="K46" s="31"/>
      <c r="L46" s="31"/>
      <c r="M46" s="31"/>
    </row>
    <row r="47" customFormat="false" ht="12.75" hidden="false" customHeight="false" outlineLevel="0" collapsed="false">
      <c r="A47" s="1" t="s">
        <v>137</v>
      </c>
      <c r="B47" s="2" t="s">
        <v>40</v>
      </c>
      <c r="C47" s="2" t="s">
        <v>138</v>
      </c>
      <c r="D47" s="0" t="s">
        <v>139</v>
      </c>
      <c r="E47" s="0" t="s">
        <v>90</v>
      </c>
      <c r="F47" s="0" t="n">
        <v>37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117</v>
      </c>
      <c r="AP47" s="0" t="s">
        <v>118</v>
      </c>
      <c r="AQ47" s="27" t="s">
        <v>51</v>
      </c>
    </row>
    <row r="48" customFormat="false" ht="12.75" hidden="false" customHeight="true" outlineLevel="0" collapsed="false">
      <c r="C48" s="30" t="s">
        <v>52</v>
      </c>
      <c r="D48" s="31" t="s">
        <v>91</v>
      </c>
      <c r="E48" s="31"/>
      <c r="F48" s="31"/>
      <c r="G48" s="31"/>
      <c r="H48" s="31"/>
      <c r="I48" s="31"/>
      <c r="J48" s="31"/>
      <c r="K48" s="31"/>
      <c r="L48" s="31"/>
      <c r="M48" s="31"/>
    </row>
    <row r="49" customFormat="false" ht="12.75" hidden="false" customHeight="false" outlineLevel="0" collapsed="false">
      <c r="A49" s="1" t="s">
        <v>140</v>
      </c>
      <c r="B49" s="2" t="s">
        <v>40</v>
      </c>
      <c r="C49" s="2" t="s">
        <v>141</v>
      </c>
      <c r="D49" s="0" t="s">
        <v>142</v>
      </c>
      <c r="E49" s="0" t="s">
        <v>90</v>
      </c>
      <c r="F49" s="0" t="n">
        <v>49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117</v>
      </c>
      <c r="AP49" s="0" t="s">
        <v>118</v>
      </c>
      <c r="AQ49" s="27" t="s">
        <v>51</v>
      </c>
    </row>
    <row r="50" customFormat="false" ht="12.75" hidden="false" customHeight="false" outlineLevel="0" collapsed="false">
      <c r="A50" s="1" t="s">
        <v>143</v>
      </c>
      <c r="B50" s="2" t="s">
        <v>40</v>
      </c>
      <c r="C50" s="2" t="s">
        <v>144</v>
      </c>
      <c r="D50" s="0" t="s">
        <v>145</v>
      </c>
      <c r="E50" s="0" t="s">
        <v>105</v>
      </c>
      <c r="F50" s="0" t="n">
        <v>4.9</v>
      </c>
      <c r="G50" s="0" t="n">
        <v>0</v>
      </c>
      <c r="H50" s="0" t="n">
        <f aca="false">F50*AE50</f>
        <v>0</v>
      </c>
      <c r="I50" s="0" t="n">
        <f aca="false">J50-H50</f>
        <v>0</v>
      </c>
      <c r="J50" s="0" t="n">
        <f aca="false">F50*G50</f>
        <v>0</v>
      </c>
      <c r="K50" s="0" t="n">
        <v>0</v>
      </c>
      <c r="L50" s="0" t="n">
        <f aca="false">F50*K50</f>
        <v>0</v>
      </c>
      <c r="N50" s="0" t="n">
        <v>1</v>
      </c>
      <c r="O50" s="0" t="n">
        <f aca="false">IF(N50=5,I50,0)</f>
        <v>0</v>
      </c>
      <c r="Z50" s="0" t="n">
        <f aca="false">IF(AD50=0,J50,0)</f>
        <v>0</v>
      </c>
      <c r="AA50" s="0" t="n">
        <f aca="false">IF(AD50=15,J50,0)</f>
        <v>0</v>
      </c>
      <c r="AB50" s="0" t="n">
        <f aca="false">IF(AD50=21,J50,0)</f>
        <v>0</v>
      </c>
      <c r="AD50" s="0" t="n">
        <v>21</v>
      </c>
      <c r="AE50" s="0" t="n">
        <f aca="false">G50*AG50</f>
        <v>0</v>
      </c>
      <c r="AF50" s="0" t="n">
        <f aca="false">G50*(1-AG50)</f>
        <v>0</v>
      </c>
      <c r="AG50" s="0" t="n">
        <v>1</v>
      </c>
      <c r="AM50" s="0" t="n">
        <f aca="false">F50*AE50</f>
        <v>0</v>
      </c>
      <c r="AN50" s="0" t="n">
        <f aca="false">F50*AF50</f>
        <v>0</v>
      </c>
      <c r="AO50" s="0" t="s">
        <v>117</v>
      </c>
      <c r="AP50" s="0" t="s">
        <v>118</v>
      </c>
      <c r="AQ50" s="27" t="s">
        <v>51</v>
      </c>
    </row>
    <row r="51" customFormat="false" ht="12.75" hidden="false" customHeight="false" outlineLevel="0" collapsed="false">
      <c r="A51" s="1" t="s">
        <v>146</v>
      </c>
      <c r="B51" s="2" t="s">
        <v>40</v>
      </c>
      <c r="C51" s="2" t="s">
        <v>147</v>
      </c>
      <c r="D51" s="0" t="s">
        <v>148</v>
      </c>
      <c r="E51" s="0" t="s">
        <v>90</v>
      </c>
      <c r="F51" s="0" t="n">
        <v>2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117</v>
      </c>
      <c r="AP51" s="0" t="s">
        <v>118</v>
      </c>
      <c r="AQ51" s="27" t="s">
        <v>51</v>
      </c>
    </row>
    <row r="52" customFormat="false" ht="12.75" hidden="false" customHeight="false" outlineLevel="0" collapsed="false">
      <c r="A52" s="1" t="s">
        <v>149</v>
      </c>
      <c r="B52" s="2" t="s">
        <v>40</v>
      </c>
      <c r="C52" s="2" t="s">
        <v>150</v>
      </c>
      <c r="D52" s="0" t="s">
        <v>151</v>
      </c>
      <c r="E52" s="0" t="s">
        <v>90</v>
      </c>
      <c r="F52" s="0" t="n">
        <v>7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117</v>
      </c>
      <c r="AP52" s="0" t="s">
        <v>118</v>
      </c>
      <c r="AQ52" s="27" t="s">
        <v>51</v>
      </c>
    </row>
    <row r="53" customFormat="false" ht="12.75" hidden="false" customHeight="false" outlineLevel="0" collapsed="false">
      <c r="A53" s="1" t="s">
        <v>152</v>
      </c>
      <c r="B53" s="2" t="s">
        <v>40</v>
      </c>
      <c r="C53" s="2" t="s">
        <v>153</v>
      </c>
      <c r="D53" s="0" t="s">
        <v>154</v>
      </c>
      <c r="E53" s="0" t="s">
        <v>90</v>
      </c>
      <c r="F53" s="0" t="n">
        <v>5</v>
      </c>
      <c r="G53" s="0" t="n">
        <v>0</v>
      </c>
      <c r="H53" s="0" t="n">
        <f aca="false">F53*AE53</f>
        <v>0</v>
      </c>
      <c r="I53" s="0" t="n">
        <f aca="false">J53-H53</f>
        <v>0</v>
      </c>
      <c r="J53" s="0" t="n">
        <f aca="false">F53*G53</f>
        <v>0</v>
      </c>
      <c r="K53" s="0" t="n">
        <v>0</v>
      </c>
      <c r="L53" s="0" t="n">
        <f aca="false">F53*K53</f>
        <v>0</v>
      </c>
      <c r="N53" s="0" t="n">
        <v>1</v>
      </c>
      <c r="O53" s="0" t="n">
        <f aca="false">IF(N53=5,I53,0)</f>
        <v>0</v>
      </c>
      <c r="Z53" s="0" t="n">
        <f aca="false">IF(AD53=0,J53,0)</f>
        <v>0</v>
      </c>
      <c r="AA53" s="0" t="n">
        <f aca="false">IF(AD53=15,J53,0)</f>
        <v>0</v>
      </c>
      <c r="AB53" s="0" t="n">
        <f aca="false">IF(AD53=21,J53,0)</f>
        <v>0</v>
      </c>
      <c r="AD53" s="0" t="n">
        <v>21</v>
      </c>
      <c r="AE53" s="0" t="n">
        <f aca="false">G53*AG53</f>
        <v>0</v>
      </c>
      <c r="AF53" s="0" t="n">
        <f aca="false">G53*(1-AG53)</f>
        <v>0</v>
      </c>
      <c r="AG53" s="0" t="n">
        <v>1</v>
      </c>
      <c r="AM53" s="0" t="n">
        <f aca="false">F53*AE53</f>
        <v>0</v>
      </c>
      <c r="AN53" s="0" t="n">
        <f aca="false">F53*AF53</f>
        <v>0</v>
      </c>
      <c r="AO53" s="0" t="s">
        <v>117</v>
      </c>
      <c r="AP53" s="0" t="s">
        <v>118</v>
      </c>
      <c r="AQ53" s="27" t="s">
        <v>51</v>
      </c>
    </row>
    <row r="54" customFormat="false" ht="12.75" hidden="false" customHeight="false" outlineLevel="0" collapsed="false">
      <c r="A54" s="1" t="s">
        <v>155</v>
      </c>
      <c r="B54" s="2" t="s">
        <v>40</v>
      </c>
      <c r="C54" s="2" t="s">
        <v>156</v>
      </c>
      <c r="D54" s="0" t="s">
        <v>157</v>
      </c>
      <c r="E54" s="0" t="s">
        <v>90</v>
      </c>
      <c r="F54" s="0" t="n">
        <v>22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117</v>
      </c>
      <c r="AP54" s="0" t="s">
        <v>118</v>
      </c>
      <c r="AQ54" s="27" t="s">
        <v>51</v>
      </c>
    </row>
    <row r="55" customFormat="false" ht="12.75" hidden="false" customHeight="false" outlineLevel="0" collapsed="false">
      <c r="A55" s="1" t="s">
        <v>158</v>
      </c>
      <c r="B55" s="2" t="s">
        <v>40</v>
      </c>
      <c r="C55" s="2" t="s">
        <v>159</v>
      </c>
      <c r="D55" s="0" t="s">
        <v>160</v>
      </c>
      <c r="E55" s="0" t="s">
        <v>90</v>
      </c>
      <c r="F55" s="0" t="n">
        <v>5</v>
      </c>
      <c r="G55" s="0" t="n">
        <v>0</v>
      </c>
      <c r="H55" s="0" t="n">
        <f aca="false">F55*AE55</f>
        <v>0</v>
      </c>
      <c r="I55" s="0" t="n">
        <f aca="false">J55-H55</f>
        <v>0</v>
      </c>
      <c r="J55" s="0" t="n">
        <f aca="false">F55*G55</f>
        <v>0</v>
      </c>
      <c r="K55" s="0" t="n">
        <v>0</v>
      </c>
      <c r="L55" s="0" t="n">
        <f aca="false">F55*K55</f>
        <v>0</v>
      </c>
      <c r="N55" s="0" t="n">
        <v>1</v>
      </c>
      <c r="O55" s="0" t="n">
        <f aca="false">IF(N55=5,I55,0)</f>
        <v>0</v>
      </c>
      <c r="Z55" s="0" t="n">
        <f aca="false">IF(AD55=0,J55,0)</f>
        <v>0</v>
      </c>
      <c r="AA55" s="0" t="n">
        <f aca="false">IF(AD55=15,J55,0)</f>
        <v>0</v>
      </c>
      <c r="AB55" s="0" t="n">
        <f aca="false">IF(AD55=21,J55,0)</f>
        <v>0</v>
      </c>
      <c r="AD55" s="0" t="n">
        <v>21</v>
      </c>
      <c r="AE55" s="0" t="n">
        <f aca="false">G55*AG55</f>
        <v>0</v>
      </c>
      <c r="AF55" s="0" t="n">
        <f aca="false">G55*(1-AG55)</f>
        <v>0</v>
      </c>
      <c r="AG55" s="0" t="n">
        <v>1</v>
      </c>
      <c r="AM55" s="0" t="n">
        <f aca="false">F55*AE55</f>
        <v>0</v>
      </c>
      <c r="AN55" s="0" t="n">
        <f aca="false">F55*AF55</f>
        <v>0</v>
      </c>
      <c r="AO55" s="0" t="s">
        <v>117</v>
      </c>
      <c r="AP55" s="0" t="s">
        <v>118</v>
      </c>
      <c r="AQ55" s="27" t="s">
        <v>51</v>
      </c>
    </row>
    <row r="56" customFormat="false" ht="12.75" hidden="false" customHeight="false" outlineLevel="0" collapsed="false">
      <c r="A56" s="1" t="s">
        <v>161</v>
      </c>
      <c r="B56" s="2" t="s">
        <v>40</v>
      </c>
      <c r="C56" s="2" t="s">
        <v>162</v>
      </c>
      <c r="D56" s="0" t="s">
        <v>163</v>
      </c>
      <c r="E56" s="0" t="s">
        <v>90</v>
      </c>
      <c r="F56" s="0" t="n">
        <v>1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117</v>
      </c>
      <c r="AP56" s="0" t="s">
        <v>118</v>
      </c>
      <c r="AQ56" s="27" t="s">
        <v>51</v>
      </c>
    </row>
    <row r="57" customFormat="false" ht="12.75" hidden="false" customHeight="false" outlineLevel="0" collapsed="false">
      <c r="A57" s="1" t="s">
        <v>164</v>
      </c>
      <c r="B57" s="2" t="s">
        <v>40</v>
      </c>
      <c r="C57" s="2" t="s">
        <v>165</v>
      </c>
      <c r="D57" s="0" t="s">
        <v>166</v>
      </c>
      <c r="E57" s="0" t="s">
        <v>90</v>
      </c>
      <c r="F57" s="0" t="n">
        <v>7</v>
      </c>
      <c r="G57" s="0" t="n">
        <v>0</v>
      </c>
      <c r="H57" s="0" t="n">
        <f aca="false">F57*AE57</f>
        <v>0</v>
      </c>
      <c r="I57" s="0" t="n">
        <f aca="false">J57-H57</f>
        <v>0</v>
      </c>
      <c r="J57" s="0" t="n">
        <f aca="false">F57*G57</f>
        <v>0</v>
      </c>
      <c r="K57" s="0" t="n">
        <v>0</v>
      </c>
      <c r="L57" s="0" t="n">
        <f aca="false">F57*K57</f>
        <v>0</v>
      </c>
      <c r="N57" s="0" t="n">
        <v>1</v>
      </c>
      <c r="O57" s="0" t="n">
        <f aca="false">IF(N57=5,I57,0)</f>
        <v>0</v>
      </c>
      <c r="Z57" s="0" t="n">
        <f aca="false">IF(AD57=0,J57,0)</f>
        <v>0</v>
      </c>
      <c r="AA57" s="0" t="n">
        <f aca="false">IF(AD57=15,J57,0)</f>
        <v>0</v>
      </c>
      <c r="AB57" s="0" t="n">
        <f aca="false">IF(AD57=21,J57,0)</f>
        <v>0</v>
      </c>
      <c r="AD57" s="0" t="n">
        <v>21</v>
      </c>
      <c r="AE57" s="0" t="n">
        <f aca="false">G57*AG57</f>
        <v>0</v>
      </c>
      <c r="AF57" s="0" t="n">
        <f aca="false">G57*(1-AG57)</f>
        <v>0</v>
      </c>
      <c r="AG57" s="0" t="n">
        <v>1</v>
      </c>
      <c r="AM57" s="0" t="n">
        <f aca="false">F57*AE57</f>
        <v>0</v>
      </c>
      <c r="AN57" s="0" t="n">
        <f aca="false">F57*AF57</f>
        <v>0</v>
      </c>
      <c r="AO57" s="0" t="s">
        <v>117</v>
      </c>
      <c r="AP57" s="0" t="s">
        <v>118</v>
      </c>
      <c r="AQ57" s="27" t="s">
        <v>51</v>
      </c>
    </row>
    <row r="58" customFormat="false" ht="12.75" hidden="false" customHeight="false" outlineLevel="0" collapsed="false">
      <c r="A58" s="32"/>
      <c r="B58" s="33"/>
      <c r="C58" s="33"/>
      <c r="D58" s="34"/>
      <c r="E58" s="34"/>
      <c r="F58" s="34"/>
      <c r="G58" s="34"/>
      <c r="H58" s="34" t="s">
        <v>167</v>
      </c>
      <c r="I58" s="34"/>
      <c r="J58" s="34" t="n">
        <f aca="false">J9+J18+J21+J23+J35</f>
        <v>0</v>
      </c>
      <c r="K58" s="34"/>
      <c r="L58" s="34"/>
      <c r="M58" s="34"/>
    </row>
    <row r="59" customFormat="false" ht="12.75" hidden="false" customHeight="false" outlineLevel="0" collapsed="false">
      <c r="A59" s="35" t="s">
        <v>52</v>
      </c>
    </row>
    <row r="60" customFormat="false" ht="12.8" hidden="true" customHeight="false" outlineLevel="0" collapsed="false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</row>
  </sheetData>
  <mergeCells count="44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20:M20"/>
    <mergeCell ref="D25:M25"/>
    <mergeCell ref="D27:M27"/>
    <mergeCell ref="D30:M30"/>
    <mergeCell ref="D34:M34"/>
    <mergeCell ref="D37:M37"/>
    <mergeCell ref="D38:M38"/>
    <mergeCell ref="D40:M40"/>
    <mergeCell ref="D42:M42"/>
    <mergeCell ref="D44:M44"/>
    <mergeCell ref="D46:M46"/>
    <mergeCell ref="D48:M48"/>
    <mergeCell ref="H58:I58"/>
    <mergeCell ref="A60:M6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19" activeCellId="0" sqref="S19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1.57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168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169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169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169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170</v>
      </c>
      <c r="I5" s="43" t="n">
        <v>28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171</v>
      </c>
      <c r="I6" s="46"/>
    </row>
    <row r="7" customFormat="false" ht="25.5" hidden="false" customHeight="true" outlineLevel="0" collapsed="false">
      <c r="A7" s="47" t="s">
        <v>172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173</v>
      </c>
      <c r="B8" s="49" t="s">
        <v>174</v>
      </c>
      <c r="C8" s="49"/>
      <c r="D8" s="48" t="s">
        <v>175</v>
      </c>
      <c r="E8" s="49" t="s">
        <v>176</v>
      </c>
      <c r="F8" s="49"/>
      <c r="G8" s="48" t="s">
        <v>177</v>
      </c>
      <c r="H8" s="49" t="s">
        <v>178</v>
      </c>
      <c r="I8" s="49"/>
    </row>
    <row r="9" customFormat="false" ht="15" hidden="false" customHeight="false" outlineLevel="0" collapsed="false">
      <c r="A9" s="50" t="s">
        <v>179</v>
      </c>
      <c r="B9" s="51" t="s">
        <v>180</v>
      </c>
      <c r="C9" s="52" t="n">
        <f aca="false">SUM('Stavební rozpočet'!R9:R57)</f>
        <v>0</v>
      </c>
      <c r="D9" s="52" t="s">
        <v>181</v>
      </c>
      <c r="E9" s="52"/>
      <c r="F9" s="52" t="n">
        <v>0</v>
      </c>
      <c r="G9" s="52" t="s">
        <v>182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rozpočet'!S9:S57)</f>
        <v>0</v>
      </c>
      <c r="D10" s="52" t="s">
        <v>183</v>
      </c>
      <c r="E10" s="52"/>
      <c r="F10" s="52" t="n">
        <v>0</v>
      </c>
      <c r="G10" s="52" t="s">
        <v>184</v>
      </c>
      <c r="H10" s="52"/>
      <c r="I10" s="52" t="n">
        <v>0</v>
      </c>
    </row>
    <row r="11" customFormat="false" ht="15" hidden="false" customHeight="false" outlineLevel="0" collapsed="false">
      <c r="A11" s="50" t="s">
        <v>185</v>
      </c>
      <c r="B11" s="51" t="s">
        <v>180</v>
      </c>
      <c r="C11" s="52" t="n">
        <f aca="false">SUM('Stavební rozpočet'!T9:T57)</f>
        <v>0</v>
      </c>
      <c r="D11" s="52" t="s">
        <v>186</v>
      </c>
      <c r="E11" s="52"/>
      <c r="F11" s="52" t="n">
        <v>0</v>
      </c>
      <c r="G11" s="52" t="s">
        <v>187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rozpočet'!U9:U57)</f>
        <v>0</v>
      </c>
      <c r="D12" s="52"/>
      <c r="E12" s="52"/>
      <c r="F12" s="52" t="n">
        <v>0</v>
      </c>
      <c r="G12" s="52" t="s">
        <v>188</v>
      </c>
      <c r="H12" s="52"/>
      <c r="I12" s="52" t="n">
        <v>0</v>
      </c>
    </row>
    <row r="13" customFormat="false" ht="15" hidden="false" customHeight="false" outlineLevel="0" collapsed="false">
      <c r="A13" s="50" t="s">
        <v>189</v>
      </c>
      <c r="B13" s="51" t="s">
        <v>180</v>
      </c>
      <c r="C13" s="52" t="n">
        <f aca="false">SUM('Stavební rozpočet'!V9:V57)</f>
        <v>0</v>
      </c>
      <c r="D13" s="52"/>
      <c r="E13" s="52"/>
      <c r="F13" s="52" t="n">
        <v>0</v>
      </c>
      <c r="G13" s="52" t="s">
        <v>190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rozpočet'!W9:W57)</f>
        <v>0</v>
      </c>
      <c r="D14" s="52"/>
      <c r="E14" s="52"/>
      <c r="F14" s="52" t="n">
        <v>0</v>
      </c>
      <c r="G14" s="52" t="s">
        <v>191</v>
      </c>
      <c r="H14" s="52"/>
      <c r="I14" s="52" t="n">
        <v>0</v>
      </c>
    </row>
    <row r="15" customFormat="false" ht="15.75" hidden="false" customHeight="false" outlineLevel="0" collapsed="false">
      <c r="A15" s="53" t="s">
        <v>110</v>
      </c>
      <c r="B15" s="53"/>
      <c r="C15" s="52" t="n">
        <f aca="false">SUM('Stavební rozpočet'!X9:X57)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192</v>
      </c>
      <c r="B16" s="53"/>
      <c r="C16" s="52" t="n">
        <f aca="false">SUM('Stavební rozpočet'!P9:P57)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193</v>
      </c>
      <c r="B17" s="53"/>
      <c r="C17" s="52" t="n">
        <f aca="false">SUM(C9:C16)</f>
        <v>0</v>
      </c>
      <c r="D17" s="53" t="s">
        <v>194</v>
      </c>
      <c r="E17" s="53"/>
      <c r="F17" s="52" t="n">
        <f aca="false">SUM(F9:F16)</f>
        <v>0</v>
      </c>
      <c r="G17" s="53" t="s">
        <v>195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196</v>
      </c>
      <c r="E18" s="53"/>
      <c r="F18" s="52" t="n">
        <v>0</v>
      </c>
      <c r="G18" s="53" t="s">
        <v>197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198</v>
      </c>
      <c r="B22" s="57"/>
      <c r="C22" s="58" t="n">
        <f aca="false">SUM('Stavební rozpočet'!Z10:Z57)*(1-C18/100)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199</v>
      </c>
      <c r="B23" s="57"/>
      <c r="C23" s="58" t="n">
        <f aca="false">SUM('Stavební rozpočet'!AA10:AA57)*(1-C18/100)</f>
        <v>0</v>
      </c>
      <c r="D23" s="57" t="s">
        <v>200</v>
      </c>
      <c r="E23" s="57"/>
      <c r="F23" s="58" t="n">
        <f aca="false">ROUND(C23*(15/100),2)</f>
        <v>0</v>
      </c>
      <c r="G23" s="57" t="s">
        <v>201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202</v>
      </c>
      <c r="B24" s="57"/>
      <c r="C24" s="58" t="n">
        <f aca="false">SUM('Stavební rozpočet'!AB10:AB57)*(1-C18/100)+(F17+I17+F18+I18+I19+I20)</f>
        <v>0</v>
      </c>
      <c r="D24" s="57" t="s">
        <v>203</v>
      </c>
      <c r="E24" s="57"/>
      <c r="F24" s="58" t="n">
        <f aca="false">ROUND(C24*(21/100),2)</f>
        <v>0</v>
      </c>
      <c r="G24" s="57" t="s">
        <v>204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205</v>
      </c>
      <c r="B30" s="61"/>
      <c r="C30" s="61"/>
      <c r="D30" s="61" t="s">
        <v>205</v>
      </c>
      <c r="E30" s="61"/>
      <c r="F30" s="61"/>
      <c r="G30" s="61" t="s">
        <v>205</v>
      </c>
      <c r="H30" s="61"/>
      <c r="I30" s="61"/>
    </row>
    <row r="31" customFormat="false" ht="15" hidden="false" customHeight="false" outlineLevel="0" collapsed="false">
      <c r="A31" s="62" t="s">
        <v>52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2023-08-22T12:30:57Z</dcterms:created>
  <dc:creator>Verlag Dashőfer, s.r.o.</dc:creator>
  <dc:description/>
  <dc:language>cs-CZ</dc:language>
  <cp:lastModifiedBy/>
  <cp:lastPrinted>2023-10-24T10:29:02Z</cp:lastPrinted>
  <dcterms:modified xsi:type="dcterms:W3CDTF">2023-10-25T09:00:47Z</dcterms:modified>
  <cp:revision>1</cp:revision>
  <dc:subject/>
  <dc:title>UB ZELENÉ STEZKY III_2_NOVÝ HŘBITOV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